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01" activeTab="0"/>
  </bookViews>
  <sheets>
    <sheet name="Группа 12, 13" sheetId="1" r:id="rId1"/>
  </sheets>
  <definedNames/>
  <calcPr fullCalcOnLoad="1"/>
</workbook>
</file>

<file path=xl/sharedStrings.xml><?xml version="1.0" encoding="utf-8"?>
<sst xmlns="http://schemas.openxmlformats.org/spreadsheetml/2006/main" count="173" uniqueCount="145">
  <si>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</si>
  <si>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</si>
  <si>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</si>
  <si>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</si>
  <si>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</si>
  <si>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</si>
  <si>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</si>
  <si>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</si>
  <si>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</si>
  <si>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</si>
  <si>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</si>
  <si>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</si>
  <si>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</si>
  <si>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Иностранный язык</t>
  </si>
  <si>
    <t>История</t>
  </si>
  <si>
    <t>Физическая культура</t>
  </si>
  <si>
    <t>Физика</t>
  </si>
  <si>
    <t xml:space="preserve">Общепрофессиональный цикл </t>
  </si>
  <si>
    <t>ОП.01</t>
  </si>
  <si>
    <t>ОП.02</t>
  </si>
  <si>
    <t>ОП.03</t>
  </si>
  <si>
    <t>ОП.04</t>
  </si>
  <si>
    <t>Безопасность жизнедеятельности</t>
  </si>
  <si>
    <t xml:space="preserve">Профессиональный цикл </t>
  </si>
  <si>
    <t>ПМ.01</t>
  </si>
  <si>
    <t>МДК.01.01</t>
  </si>
  <si>
    <t>ПМ.02</t>
  </si>
  <si>
    <t>МДК.02.01</t>
  </si>
  <si>
    <t>УП.00</t>
  </si>
  <si>
    <t>ПП.00</t>
  </si>
  <si>
    <t>Производственная практика</t>
  </si>
  <si>
    <t>ПА.00</t>
  </si>
  <si>
    <t>Промежуточная аттестация</t>
  </si>
  <si>
    <t>ГИА.00</t>
  </si>
  <si>
    <t>Всего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</si>
  <si>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</si>
  <si>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</si>
  <si>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</si>
  <si>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</si>
  <si>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</si>
  <si>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</si>
  <si>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</si>
  <si>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2 семестр</t>
  </si>
  <si>
    <t>3 семестр</t>
  </si>
  <si>
    <t>4 семестр</t>
  </si>
  <si>
    <t>5 семестр</t>
  </si>
  <si>
    <t>6 семестр</t>
  </si>
  <si>
    <t>нед</t>
  </si>
  <si>
    <t>Материаловедение</t>
  </si>
  <si>
    <t>Охрана труда</t>
  </si>
  <si>
    <t>Электротехника</t>
  </si>
  <si>
    <t>Техническое черчение</t>
  </si>
  <si>
    <t>ФК.00</t>
  </si>
  <si>
    <t>УП.01</t>
  </si>
  <si>
    <t>Учебная практика</t>
  </si>
  <si>
    <t>Утверждаю:</t>
  </si>
  <si>
    <t xml:space="preserve">основной профессиональной образовательной программы среднего профессионального образования </t>
  </si>
  <si>
    <t>программы подготовки квалифицированных рабочих, служащих</t>
  </si>
  <si>
    <t>на базе основного общего образования</t>
  </si>
  <si>
    <t>Всего часов</t>
  </si>
  <si>
    <t>Часов в неделю</t>
  </si>
  <si>
    <t>ТЕОРИЯ О.00, ОП.00, ПМ.00</t>
  </si>
  <si>
    <t>ДЗ</t>
  </si>
  <si>
    <t>Водитель автомобиля</t>
  </si>
  <si>
    <r>
      <t>Консультации</t>
    </r>
    <r>
      <rPr>
        <sz val="16"/>
        <rFont val="Times New Roman"/>
        <family val="1"/>
      </rPr>
      <t xml:space="preserve"> на учебную группу по 100 часов в год (всего 300 час.)</t>
    </r>
  </si>
  <si>
    <t>ПП.01</t>
  </si>
  <si>
    <t>УП.02</t>
  </si>
  <si>
    <t>ПП.02</t>
  </si>
  <si>
    <t>Государственная итоговая аттестация</t>
  </si>
  <si>
    <t>Письменная экзаменационная работа</t>
  </si>
  <si>
    <t>Выпускная практическая квалификационная работа</t>
  </si>
  <si>
    <t>Лекций, уроков</t>
  </si>
  <si>
    <t xml:space="preserve">  -, Э</t>
  </si>
  <si>
    <t xml:space="preserve">  ДЗ</t>
  </si>
  <si>
    <t xml:space="preserve">  -, ДЗ</t>
  </si>
  <si>
    <t xml:space="preserve">Информатика </t>
  </si>
  <si>
    <t>Астрономия</t>
  </si>
  <si>
    <t>Директор_________________________С.П. Захаров</t>
  </si>
  <si>
    <t>Литература</t>
  </si>
  <si>
    <t>Математика</t>
  </si>
  <si>
    <t>Родная литература</t>
  </si>
  <si>
    <t>ОП.05</t>
  </si>
  <si>
    <t>Э</t>
  </si>
  <si>
    <t>Русский язык</t>
  </si>
  <si>
    <t>Распределение обязательной нагрузки по курсам и семестрам
(час. в семестр)</t>
  </si>
  <si>
    <t>лаб. и практ. занятий</t>
  </si>
  <si>
    <r>
      <t xml:space="preserve">Форма обучения – </t>
    </r>
    <r>
      <rPr>
        <sz val="16"/>
        <rFont val="Times New Roman"/>
        <family val="1"/>
      </rPr>
      <t>очная</t>
    </r>
  </si>
  <si>
    <r>
      <t xml:space="preserve">Нормативный срок обучения – </t>
    </r>
    <r>
      <rPr>
        <sz val="16"/>
        <rFont val="Times New Roman"/>
        <family val="1"/>
      </rPr>
      <t xml:space="preserve">2 г.10 мес </t>
    </r>
  </si>
  <si>
    <t>Общие учебные предметы</t>
  </si>
  <si>
    <t>Учебные предметы по выбору из обязательных предметных областей</t>
  </si>
  <si>
    <t>Индивидуальный проект</t>
  </si>
  <si>
    <t>Основы проектной деятельности</t>
  </si>
  <si>
    <t>Основы безопасности жизнедеятельности</t>
  </si>
  <si>
    <t>ОП.06</t>
  </si>
  <si>
    <t>ОП.07</t>
  </si>
  <si>
    <t>Защита проекта</t>
  </si>
  <si>
    <t xml:space="preserve">  -, -, -, ДЗ</t>
  </si>
  <si>
    <t xml:space="preserve">  -, -, ДЗ</t>
  </si>
  <si>
    <t xml:space="preserve">  -, -, Э</t>
  </si>
  <si>
    <t>Общеобразовательный цикл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</si>
  <si>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</si>
  <si>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</si>
  <si>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</si>
  <si>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</si>
  <si>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</si>
  <si>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</si>
  <si>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</si>
  <si>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</si>
  <si>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УПВ.01</t>
  </si>
  <si>
    <t>УПВ.02</t>
  </si>
  <si>
    <t>УПВ.03</t>
  </si>
  <si>
    <t>Дополнительные учебные предметы</t>
  </si>
  <si>
    <t>ДУП.01</t>
  </si>
  <si>
    <t>по профессии 23.01.07 Машинист крана (крановщик)</t>
  </si>
  <si>
    <t>Квалификация:</t>
  </si>
  <si>
    <t>Машинист крана автомобильного</t>
  </si>
  <si>
    <t>Слесарное дело</t>
  </si>
  <si>
    <t>ОП.08</t>
  </si>
  <si>
    <t>Транспортировка грузов</t>
  </si>
  <si>
    <t>Теоретическая подготовка водителей автомобилей категории «С»</t>
  </si>
  <si>
    <t>Эксплуатация крана при производстве работ</t>
  </si>
  <si>
    <t>Устройство, управление и техническое обслуживание крана</t>
  </si>
  <si>
    <t>Профиль профессионального образования - технологический</t>
  </si>
  <si>
    <t>Информационные технологии в профессиональной деятельности</t>
  </si>
  <si>
    <t>УЧЕБНЫЙ ПЛАН</t>
  </si>
  <si>
    <t>З 0/ДЗ 6/Э 2</t>
  </si>
  <si>
    <t>З 0/ДЗ 5/Э 2/ Э(к) 2</t>
  </si>
  <si>
    <t>защита проекта</t>
  </si>
  <si>
    <t>ОЦ</t>
  </si>
  <si>
    <t>ОУП</t>
  </si>
  <si>
    <t>УПВ</t>
  </si>
  <si>
    <t>ДУП</t>
  </si>
  <si>
    <t>ОПЦ</t>
  </si>
  <si>
    <t>ПЦ</t>
  </si>
  <si>
    <t>З 0/ДЗ 8/Э 4/ ЗП 1</t>
  </si>
  <si>
    <t>З 0/ДЗ 19/Э 8/ Э(к) 2/ ЗП 1</t>
  </si>
  <si>
    <t>Э(к)</t>
  </si>
  <si>
    <t>ГАПОУ СО «Сухоложский многопрофильный техникум»</t>
  </si>
  <si>
    <t>Основы права, предпринимательской деятельности и финансовой грамотности</t>
  </si>
  <si>
    <t xml:space="preserve">  -, -, -, Э</t>
  </si>
  <si>
    <t xml:space="preserve">  -, -, -, -, Э</t>
  </si>
  <si>
    <t xml:space="preserve">  -, Э, -, -,  Э</t>
  </si>
  <si>
    <t>"_____"______________2022 г.</t>
  </si>
  <si>
    <t>Год набора: 2022</t>
  </si>
  <si>
    <t>В том числе в форме практической подготовки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</si>
</sst>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0_р_._-;\-* #,##0.000_р_._-;_-* &quot;-&quot;??_р_._-;_-@_-"/>
    <numFmt numFmtId="178" formatCode="#&quot; &quot;?/8"/>
    <numFmt numFmtId="179" formatCode="#&quot; &quot;?/4"/>
    <numFmt numFmtId="180" formatCode="#&quot; &quot;?/2"/>
    <numFmt numFmtId="181" formatCode="#&quot; &quot;???/???"/>
    <numFmt numFmtId="182" formatCode="#,##0.00&quot;р.&quot;"/>
    <numFmt numFmtId="183" formatCode="[$-F400]h:mm:ss\ AM/PM"/>
    <numFmt numFmtId="184" formatCode="#&quot; &quot;?/10"/>
    <numFmt numFmtId="185" formatCode="0.0"/>
    <numFmt numFmtId="186" formatCode="0.0000"/>
    <numFmt numFmtId="187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color indexed="14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8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50" zoomScaleNormal="50" zoomScaleSheetLayoutView="57" workbookViewId="0" topLeftCell="A16">
      <selection activeCell="J24" sqref="J24"/>
    </sheetView>
  </sheetViews>
  <sheetFormatPr defaultColWidth="9.00390625" defaultRowHeight="12.75"/>
  <cols>
    <col min="1" max="1" width="17.875" style="2" customWidth="1"/>
    <col min="2" max="2" width="96.625" style="2" customWidth="1"/>
    <col min="3" max="3" width="37.375" style="2" customWidth="1"/>
    <col min="4" max="5" width="14.625" style="2" customWidth="1"/>
    <col min="6" max="6" width="11.125" style="2" customWidth="1"/>
    <col min="7" max="7" width="10.625" style="2" customWidth="1"/>
    <col min="8" max="8" width="10.375" style="42" customWidth="1"/>
    <col min="9" max="9" width="11.875" style="42" customWidth="1"/>
    <col min="10" max="11" width="15.625" style="2" customWidth="1"/>
    <col min="12" max="13" width="15.25390625" style="2" customWidth="1"/>
    <col min="14" max="14" width="14.75390625" style="2" customWidth="1"/>
    <col min="15" max="15" width="15.625" style="2" customWidth="1"/>
    <col min="17" max="17" width="12.75390625" style="0" customWidth="1"/>
  </cols>
  <sheetData>
    <row r="1" spans="1:15" ht="23.25" customHeight="1">
      <c r="A1" s="33" t="s">
        <v>55</v>
      </c>
      <c r="B1" s="34"/>
      <c r="C1" s="34"/>
      <c r="D1" s="34"/>
      <c r="E1" s="34"/>
      <c r="F1" s="34"/>
      <c r="G1" s="34"/>
      <c r="H1" s="40"/>
      <c r="I1" s="40"/>
      <c r="J1" s="34"/>
      <c r="K1" s="34"/>
      <c r="L1" s="34"/>
      <c r="M1" s="34"/>
      <c r="N1" s="34"/>
      <c r="O1" s="34"/>
    </row>
    <row r="2" spans="1:15" ht="23.25" customHeight="1">
      <c r="A2" s="34"/>
      <c r="B2" s="34"/>
      <c r="C2" s="34"/>
      <c r="D2" s="34"/>
      <c r="E2" s="34"/>
      <c r="F2" s="34"/>
      <c r="G2" s="34"/>
      <c r="H2" s="40"/>
      <c r="I2" s="40"/>
      <c r="J2" s="34"/>
      <c r="K2" s="34"/>
      <c r="L2" s="34"/>
      <c r="M2" s="34"/>
      <c r="N2" s="34"/>
      <c r="O2" s="34"/>
    </row>
    <row r="3" spans="1:15" ht="23.25" customHeight="1">
      <c r="A3" s="34"/>
      <c r="B3" s="33"/>
      <c r="C3" s="34"/>
      <c r="D3" s="35" t="s">
        <v>124</v>
      </c>
      <c r="E3" s="35"/>
      <c r="F3" s="33"/>
      <c r="G3" s="33"/>
      <c r="H3" s="39"/>
      <c r="I3" s="40"/>
      <c r="J3" s="34"/>
      <c r="K3" s="57" t="s">
        <v>114</v>
      </c>
      <c r="L3" s="33"/>
      <c r="M3" s="34"/>
      <c r="N3" s="34"/>
      <c r="O3" s="34"/>
    </row>
    <row r="4" spans="1:15" ht="22.5" customHeight="1">
      <c r="A4" s="33" t="s">
        <v>77</v>
      </c>
      <c r="B4" s="33"/>
      <c r="C4" s="34"/>
      <c r="D4" s="37" t="s">
        <v>56</v>
      </c>
      <c r="E4" s="37"/>
      <c r="F4" s="33"/>
      <c r="G4" s="33"/>
      <c r="H4" s="39"/>
      <c r="I4" s="40"/>
      <c r="J4" s="34"/>
      <c r="K4" s="40" t="s">
        <v>63</v>
      </c>
      <c r="L4" s="33"/>
      <c r="M4" s="34"/>
      <c r="N4" s="34"/>
      <c r="O4" s="34"/>
    </row>
    <row r="5" spans="1:15" ht="23.25" customHeight="1">
      <c r="A5" s="34"/>
      <c r="B5" s="33"/>
      <c r="C5" s="34"/>
      <c r="D5" s="37" t="s">
        <v>137</v>
      </c>
      <c r="E5" s="37"/>
      <c r="F5" s="33"/>
      <c r="G5" s="33"/>
      <c r="H5" s="39"/>
      <c r="I5" s="40"/>
      <c r="J5" s="34"/>
      <c r="K5" s="40" t="s">
        <v>115</v>
      </c>
      <c r="L5" s="33"/>
      <c r="M5" s="34"/>
      <c r="N5" s="34"/>
      <c r="O5" s="34"/>
    </row>
    <row r="6" spans="1:15" ht="23.25" customHeight="1">
      <c r="A6" s="33"/>
      <c r="B6" s="33"/>
      <c r="C6" s="34"/>
      <c r="D6" s="38" t="s">
        <v>57</v>
      </c>
      <c r="E6" s="38"/>
      <c r="F6" s="33"/>
      <c r="G6" s="33"/>
      <c r="H6" s="39"/>
      <c r="I6" s="40"/>
      <c r="J6" s="34"/>
      <c r="K6" s="36" t="s">
        <v>86</v>
      </c>
      <c r="L6" s="33"/>
      <c r="M6" s="34"/>
      <c r="N6" s="34"/>
      <c r="O6" s="34"/>
    </row>
    <row r="7" spans="1:15" ht="23.25" customHeight="1">
      <c r="A7" s="33" t="s">
        <v>142</v>
      </c>
      <c r="B7" s="39"/>
      <c r="C7" s="34"/>
      <c r="D7" s="35" t="s">
        <v>113</v>
      </c>
      <c r="E7" s="35"/>
      <c r="F7" s="33"/>
      <c r="G7" s="33"/>
      <c r="H7" s="39"/>
      <c r="I7" s="39"/>
      <c r="J7" s="33"/>
      <c r="K7" s="36" t="s">
        <v>87</v>
      </c>
      <c r="L7" s="33"/>
      <c r="M7" s="34"/>
      <c r="N7" s="34"/>
      <c r="O7" s="34"/>
    </row>
    <row r="8" spans="1:15" ht="23.25" customHeight="1">
      <c r="A8" s="33"/>
      <c r="B8" s="33"/>
      <c r="C8" s="33" t="s">
        <v>122</v>
      </c>
      <c r="D8" s="33"/>
      <c r="E8" s="33"/>
      <c r="F8" s="33"/>
      <c r="G8" s="33"/>
      <c r="H8" s="39"/>
      <c r="I8" s="39"/>
      <c r="J8" s="33"/>
      <c r="K8" s="33" t="s">
        <v>58</v>
      </c>
      <c r="L8" s="33"/>
      <c r="M8" s="34"/>
      <c r="N8" s="34"/>
      <c r="O8" s="34"/>
    </row>
    <row r="9" spans="1:15" ht="23.25" customHeight="1">
      <c r="A9" s="33"/>
      <c r="B9" s="33"/>
      <c r="C9" s="33"/>
      <c r="D9" s="33"/>
      <c r="E9" s="33"/>
      <c r="F9" s="33"/>
      <c r="G9" s="33"/>
      <c r="H9" s="39"/>
      <c r="I9" s="39"/>
      <c r="J9" s="33"/>
      <c r="K9" s="33"/>
      <c r="L9" s="33"/>
      <c r="M9" s="34"/>
      <c r="N9" s="34"/>
      <c r="O9" s="34"/>
    </row>
    <row r="10" spans="1:15" ht="23.25" customHeight="1">
      <c r="A10" s="33"/>
      <c r="B10" s="33"/>
      <c r="C10" s="33"/>
      <c r="D10" s="36" t="s">
        <v>143</v>
      </c>
      <c r="E10" s="36"/>
      <c r="F10" s="33"/>
      <c r="G10" s="33"/>
      <c r="H10" s="39"/>
      <c r="I10" s="39"/>
      <c r="J10" s="33"/>
      <c r="K10" s="33"/>
      <c r="L10" s="33"/>
      <c r="M10" s="34"/>
      <c r="N10" s="34"/>
      <c r="O10" s="34"/>
    </row>
    <row r="11" spans="1:15" ht="20.25">
      <c r="A11" s="9"/>
      <c r="B11" s="16"/>
      <c r="C11" s="17"/>
      <c r="D11" s="9"/>
      <c r="E11" s="9"/>
      <c r="F11" s="9"/>
      <c r="G11" s="9"/>
      <c r="H11" s="17"/>
      <c r="I11" s="17"/>
      <c r="J11" s="9"/>
      <c r="K11" s="9"/>
      <c r="L11" s="9"/>
      <c r="M11" s="9"/>
      <c r="N11" s="9"/>
      <c r="O11" s="9"/>
    </row>
    <row r="12" spans="1:15" ht="20.25" customHeight="1">
      <c r="A12" s="79" t="s">
        <v>0</v>
      </c>
      <c r="B12" s="79" t="s">
        <v>1</v>
      </c>
      <c r="C12" s="79" t="s">
        <v>2</v>
      </c>
      <c r="D12" s="79" t="s">
        <v>3</v>
      </c>
      <c r="E12" s="79"/>
      <c r="F12" s="79"/>
      <c r="G12" s="79"/>
      <c r="H12" s="79"/>
      <c r="I12" s="79"/>
      <c r="J12" s="79" t="s">
        <v>84</v>
      </c>
      <c r="K12" s="79"/>
      <c r="L12" s="79"/>
      <c r="M12" s="79"/>
      <c r="N12" s="79"/>
      <c r="O12" s="79"/>
    </row>
    <row r="13" spans="1:15" ht="23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38.25" customHeight="1">
      <c r="A14" s="79"/>
      <c r="B14" s="79"/>
      <c r="C14" s="79"/>
      <c r="D14" s="71" t="s">
        <v>4</v>
      </c>
      <c r="E14" s="76" t="s">
        <v>144</v>
      </c>
      <c r="F14" s="71" t="s">
        <v>5</v>
      </c>
      <c r="G14" s="79" t="s">
        <v>6</v>
      </c>
      <c r="H14" s="79"/>
      <c r="I14" s="79"/>
      <c r="J14" s="69" t="s">
        <v>7</v>
      </c>
      <c r="K14" s="69"/>
      <c r="L14" s="69" t="s">
        <v>8</v>
      </c>
      <c r="M14" s="69"/>
      <c r="N14" s="69" t="s">
        <v>9</v>
      </c>
      <c r="O14" s="69"/>
    </row>
    <row r="15" spans="1:15" ht="22.5" customHeight="1">
      <c r="A15" s="79"/>
      <c r="B15" s="79"/>
      <c r="C15" s="79"/>
      <c r="D15" s="71"/>
      <c r="E15" s="77"/>
      <c r="F15" s="71"/>
      <c r="G15" s="71" t="s">
        <v>10</v>
      </c>
      <c r="H15" s="63" t="s">
        <v>11</v>
      </c>
      <c r="I15" s="63"/>
      <c r="J15" s="5" t="s">
        <v>12</v>
      </c>
      <c r="K15" s="5" t="s">
        <v>42</v>
      </c>
      <c r="L15" s="5" t="s">
        <v>43</v>
      </c>
      <c r="M15" s="5" t="s">
        <v>44</v>
      </c>
      <c r="N15" s="5" t="s">
        <v>45</v>
      </c>
      <c r="O15" s="5" t="s">
        <v>46</v>
      </c>
    </row>
    <row r="16" spans="1:15" ht="34.5" customHeight="1">
      <c r="A16" s="79"/>
      <c r="B16" s="79"/>
      <c r="C16" s="79"/>
      <c r="D16" s="71"/>
      <c r="E16" s="77"/>
      <c r="F16" s="71"/>
      <c r="G16" s="71"/>
      <c r="H16" s="75" t="s">
        <v>71</v>
      </c>
      <c r="I16" s="75" t="s">
        <v>85</v>
      </c>
      <c r="J16" s="6">
        <v>16.5</v>
      </c>
      <c r="K16" s="18">
        <v>23.5</v>
      </c>
      <c r="L16" s="6">
        <v>16.5</v>
      </c>
      <c r="M16" s="6">
        <v>23.5</v>
      </c>
      <c r="N16" s="6">
        <v>15</v>
      </c>
      <c r="O16" s="6">
        <v>21</v>
      </c>
    </row>
    <row r="17" spans="1:15" ht="64.5" customHeight="1">
      <c r="A17" s="79"/>
      <c r="B17" s="79"/>
      <c r="C17" s="79"/>
      <c r="D17" s="71"/>
      <c r="E17" s="78"/>
      <c r="F17" s="71"/>
      <c r="G17" s="71"/>
      <c r="H17" s="75"/>
      <c r="I17" s="75"/>
      <c r="J17" s="6" t="s">
        <v>47</v>
      </c>
      <c r="K17" s="6" t="s">
        <v>47</v>
      </c>
      <c r="L17" s="6" t="s">
        <v>47</v>
      </c>
      <c r="M17" s="6" t="s">
        <v>47</v>
      </c>
      <c r="N17" s="6" t="s">
        <v>47</v>
      </c>
      <c r="O17" s="6" t="s">
        <v>47</v>
      </c>
    </row>
    <row r="18" spans="1:17" ht="21.75" customHeight="1">
      <c r="A18" s="43" t="s">
        <v>128</v>
      </c>
      <c r="B18" s="44" t="s">
        <v>99</v>
      </c>
      <c r="C18" s="43" t="s">
        <v>134</v>
      </c>
      <c r="D18" s="43">
        <f>D19+D29+D33</f>
        <v>3078</v>
      </c>
      <c r="E18" s="43">
        <f>E19+E29+E33</f>
        <v>502</v>
      </c>
      <c r="F18" s="43">
        <f aca="true" t="shared" si="0" ref="F18:O18">F19+F29+F33</f>
        <v>1026</v>
      </c>
      <c r="G18" s="43">
        <f t="shared" si="0"/>
        <v>2052</v>
      </c>
      <c r="H18" s="43">
        <f t="shared" si="0"/>
        <v>664</v>
      </c>
      <c r="I18" s="43">
        <f t="shared" si="0"/>
        <v>1388</v>
      </c>
      <c r="J18" s="43">
        <f t="shared" si="0"/>
        <v>446</v>
      </c>
      <c r="K18" s="43">
        <f t="shared" si="0"/>
        <v>660</v>
      </c>
      <c r="L18" s="43">
        <f t="shared" si="0"/>
        <v>480</v>
      </c>
      <c r="M18" s="43">
        <f t="shared" si="0"/>
        <v>372</v>
      </c>
      <c r="N18" s="43">
        <f t="shared" si="0"/>
        <v>94</v>
      </c>
      <c r="O18" s="43">
        <f t="shared" si="0"/>
        <v>0</v>
      </c>
      <c r="Q18" s="50">
        <f>Q19+Q29+Q33</f>
        <v>2052</v>
      </c>
    </row>
    <row r="19" spans="1:17" ht="21.75" customHeight="1">
      <c r="A19" s="20" t="s">
        <v>129</v>
      </c>
      <c r="B19" s="56" t="s">
        <v>88</v>
      </c>
      <c r="C19" s="19"/>
      <c r="D19" s="20">
        <f>SUM(D20:D28)</f>
        <v>1848</v>
      </c>
      <c r="E19" s="20">
        <f>SUM(E20:E28)</f>
        <v>268</v>
      </c>
      <c r="F19" s="20">
        <f aca="true" t="shared" si="1" ref="F19:O19">SUM(F20:F28)</f>
        <v>616</v>
      </c>
      <c r="G19" s="20">
        <f t="shared" si="1"/>
        <v>1232</v>
      </c>
      <c r="H19" s="20">
        <f t="shared" si="1"/>
        <v>400</v>
      </c>
      <c r="I19" s="20">
        <f t="shared" si="1"/>
        <v>832</v>
      </c>
      <c r="J19" s="20">
        <f t="shared" si="1"/>
        <v>280</v>
      </c>
      <c r="K19" s="20">
        <f t="shared" si="1"/>
        <v>412</v>
      </c>
      <c r="L19" s="20">
        <f t="shared" si="1"/>
        <v>300</v>
      </c>
      <c r="M19" s="20">
        <f t="shared" si="1"/>
        <v>194</v>
      </c>
      <c r="N19" s="20">
        <f t="shared" si="1"/>
        <v>46</v>
      </c>
      <c r="O19" s="20">
        <f t="shared" si="1"/>
        <v>0</v>
      </c>
      <c r="Q19" s="47">
        <f>SUM(Q20:Q28)</f>
        <v>1232</v>
      </c>
    </row>
    <row r="20" spans="1:17" ht="21.75" customHeight="1">
      <c r="A20" s="6" t="s">
        <v>100</v>
      </c>
      <c r="B20" s="23" t="s">
        <v>83</v>
      </c>
      <c r="C20" s="18" t="s">
        <v>72</v>
      </c>
      <c r="D20" s="18">
        <f aca="true" t="shared" si="2" ref="D20:D28">G20+F20</f>
        <v>168</v>
      </c>
      <c r="E20" s="18">
        <v>36</v>
      </c>
      <c r="F20" s="18">
        <v>52</v>
      </c>
      <c r="G20" s="18">
        <v>116</v>
      </c>
      <c r="H20" s="18">
        <f>G20-I20</f>
        <v>32</v>
      </c>
      <c r="I20" s="18">
        <v>84</v>
      </c>
      <c r="J20" s="18"/>
      <c r="K20" s="18">
        <v>50</v>
      </c>
      <c r="L20" s="26">
        <v>66</v>
      </c>
      <c r="M20" s="18"/>
      <c r="N20" s="23"/>
      <c r="O20" s="23"/>
      <c r="Q20" s="46">
        <f>SUM(J20:O20)</f>
        <v>116</v>
      </c>
    </row>
    <row r="21" spans="1:17" ht="21.75" customHeight="1">
      <c r="A21" s="6" t="s">
        <v>101</v>
      </c>
      <c r="B21" s="23" t="s">
        <v>78</v>
      </c>
      <c r="C21" s="18" t="s">
        <v>96</v>
      </c>
      <c r="D21" s="18">
        <f t="shared" si="2"/>
        <v>252</v>
      </c>
      <c r="E21" s="18">
        <v>40</v>
      </c>
      <c r="F21" s="18">
        <v>80</v>
      </c>
      <c r="G21" s="18">
        <v>172</v>
      </c>
      <c r="H21" s="18">
        <f aca="true" t="shared" si="3" ref="H21:H27">G21-I21</f>
        <v>62</v>
      </c>
      <c r="I21" s="18">
        <v>110</v>
      </c>
      <c r="J21" s="18">
        <v>44</v>
      </c>
      <c r="K21" s="18">
        <v>52</v>
      </c>
      <c r="L21" s="18">
        <v>42</v>
      </c>
      <c r="M21" s="18">
        <v>34</v>
      </c>
      <c r="N21" s="23"/>
      <c r="O21" s="23"/>
      <c r="Q21" s="46">
        <f aca="true" t="shared" si="4" ref="Q21:Q53">SUM(J21:O21)</f>
        <v>172</v>
      </c>
    </row>
    <row r="22" spans="1:17" ht="21.75" customHeight="1">
      <c r="A22" s="6" t="s">
        <v>102</v>
      </c>
      <c r="B22" s="23" t="s">
        <v>13</v>
      </c>
      <c r="C22" s="18" t="s">
        <v>96</v>
      </c>
      <c r="D22" s="18">
        <f t="shared" si="2"/>
        <v>252</v>
      </c>
      <c r="E22" s="18">
        <v>38</v>
      </c>
      <c r="F22" s="18">
        <v>80</v>
      </c>
      <c r="G22" s="18">
        <v>172</v>
      </c>
      <c r="H22" s="18">
        <f t="shared" si="3"/>
        <v>0</v>
      </c>
      <c r="I22" s="18">
        <v>172</v>
      </c>
      <c r="J22" s="18">
        <v>44</v>
      </c>
      <c r="K22" s="18">
        <v>52</v>
      </c>
      <c r="L22" s="18">
        <v>42</v>
      </c>
      <c r="M22" s="18">
        <v>34</v>
      </c>
      <c r="N22" s="18"/>
      <c r="O22" s="23"/>
      <c r="Q22" s="46">
        <f t="shared" si="4"/>
        <v>172</v>
      </c>
    </row>
    <row r="23" spans="1:17" ht="21.75" customHeight="1">
      <c r="A23" s="6" t="s">
        <v>103</v>
      </c>
      <c r="B23" s="23" t="s">
        <v>79</v>
      </c>
      <c r="C23" s="18" t="s">
        <v>140</v>
      </c>
      <c r="D23" s="18">
        <f t="shared" si="2"/>
        <v>480</v>
      </c>
      <c r="E23" s="18">
        <v>98</v>
      </c>
      <c r="F23" s="18">
        <v>160</v>
      </c>
      <c r="G23" s="18">
        <v>320</v>
      </c>
      <c r="H23" s="18">
        <f t="shared" si="3"/>
        <v>96</v>
      </c>
      <c r="I23" s="18">
        <v>224</v>
      </c>
      <c r="J23" s="18">
        <v>68</v>
      </c>
      <c r="K23" s="18">
        <v>82</v>
      </c>
      <c r="L23" s="18">
        <v>66</v>
      </c>
      <c r="M23" s="18">
        <v>58</v>
      </c>
      <c r="N23" s="26">
        <v>46</v>
      </c>
      <c r="O23" s="23"/>
      <c r="Q23" s="46">
        <f t="shared" si="4"/>
        <v>320</v>
      </c>
    </row>
    <row r="24" spans="1:17" ht="21.75" customHeight="1">
      <c r="A24" s="6" t="s">
        <v>104</v>
      </c>
      <c r="B24" s="23" t="s">
        <v>14</v>
      </c>
      <c r="C24" s="18" t="s">
        <v>96</v>
      </c>
      <c r="D24" s="18">
        <f t="shared" si="2"/>
        <v>252</v>
      </c>
      <c r="E24" s="18">
        <v>34</v>
      </c>
      <c r="F24" s="18">
        <v>80</v>
      </c>
      <c r="G24" s="18">
        <v>172</v>
      </c>
      <c r="H24" s="18">
        <f t="shared" si="3"/>
        <v>146</v>
      </c>
      <c r="I24" s="18">
        <v>26</v>
      </c>
      <c r="J24" s="18">
        <v>44</v>
      </c>
      <c r="K24" s="18">
        <v>52</v>
      </c>
      <c r="L24" s="18">
        <v>42</v>
      </c>
      <c r="M24" s="18">
        <v>34</v>
      </c>
      <c r="N24" s="18"/>
      <c r="O24" s="23"/>
      <c r="Q24" s="46">
        <f t="shared" si="4"/>
        <v>172</v>
      </c>
    </row>
    <row r="25" spans="1:17" ht="21.75" customHeight="1">
      <c r="A25" s="6" t="s">
        <v>105</v>
      </c>
      <c r="B25" s="23" t="s">
        <v>15</v>
      </c>
      <c r="C25" s="18" t="s">
        <v>96</v>
      </c>
      <c r="D25" s="18">
        <f t="shared" si="2"/>
        <v>252</v>
      </c>
      <c r="E25" s="18"/>
      <c r="F25" s="18">
        <v>80</v>
      </c>
      <c r="G25" s="18">
        <v>172</v>
      </c>
      <c r="H25" s="18">
        <f t="shared" si="3"/>
        <v>16</v>
      </c>
      <c r="I25" s="18">
        <v>156</v>
      </c>
      <c r="J25" s="18">
        <v>44</v>
      </c>
      <c r="K25" s="18">
        <v>52</v>
      </c>
      <c r="L25" s="18">
        <v>42</v>
      </c>
      <c r="M25" s="18">
        <v>34</v>
      </c>
      <c r="N25" s="18"/>
      <c r="O25" s="23"/>
      <c r="Q25" s="46">
        <f t="shared" si="4"/>
        <v>172</v>
      </c>
    </row>
    <row r="26" spans="1:17" ht="21.75" customHeight="1">
      <c r="A26" s="6" t="s">
        <v>106</v>
      </c>
      <c r="B26" s="23" t="s">
        <v>92</v>
      </c>
      <c r="C26" s="18" t="s">
        <v>74</v>
      </c>
      <c r="D26" s="18">
        <f t="shared" si="2"/>
        <v>108</v>
      </c>
      <c r="E26" s="18">
        <v>4</v>
      </c>
      <c r="F26" s="18">
        <v>36</v>
      </c>
      <c r="G26" s="18">
        <v>72</v>
      </c>
      <c r="H26" s="18">
        <f t="shared" si="3"/>
        <v>30</v>
      </c>
      <c r="I26" s="18">
        <v>42</v>
      </c>
      <c r="J26" s="18">
        <v>36</v>
      </c>
      <c r="K26" s="18">
        <v>36</v>
      </c>
      <c r="L26" s="18"/>
      <c r="M26" s="18"/>
      <c r="N26" s="18"/>
      <c r="O26" s="23"/>
      <c r="Q26" s="46">
        <f t="shared" si="4"/>
        <v>72</v>
      </c>
    </row>
    <row r="27" spans="1:17" ht="21.75" customHeight="1">
      <c r="A27" s="6" t="s">
        <v>107</v>
      </c>
      <c r="B27" s="23" t="s">
        <v>76</v>
      </c>
      <c r="C27" s="18" t="s">
        <v>73</v>
      </c>
      <c r="D27" s="18">
        <f t="shared" si="2"/>
        <v>54</v>
      </c>
      <c r="E27" s="18">
        <v>18</v>
      </c>
      <c r="F27" s="18">
        <v>18</v>
      </c>
      <c r="G27" s="18">
        <v>36</v>
      </c>
      <c r="H27" s="18">
        <f t="shared" si="3"/>
        <v>18</v>
      </c>
      <c r="I27" s="18">
        <v>18</v>
      </c>
      <c r="J27" s="18"/>
      <c r="K27" s="18">
        <v>36</v>
      </c>
      <c r="L27" s="18"/>
      <c r="M27" s="18"/>
      <c r="N27" s="18"/>
      <c r="O27" s="23"/>
      <c r="Q27" s="46">
        <f t="shared" si="4"/>
        <v>36</v>
      </c>
    </row>
    <row r="28" spans="1:17" ht="21.75" customHeight="1">
      <c r="A28" s="6"/>
      <c r="B28" s="23" t="s">
        <v>90</v>
      </c>
      <c r="C28" s="18" t="s">
        <v>95</v>
      </c>
      <c r="D28" s="18">
        <f t="shared" si="2"/>
        <v>30</v>
      </c>
      <c r="E28" s="18"/>
      <c r="F28" s="18">
        <v>30</v>
      </c>
      <c r="G28" s="18"/>
      <c r="H28" s="18"/>
      <c r="I28" s="18"/>
      <c r="J28" s="18"/>
      <c r="K28" s="55"/>
      <c r="L28" s="18"/>
      <c r="M28" s="18"/>
      <c r="N28" s="18"/>
      <c r="O28" s="23"/>
      <c r="Q28" s="46">
        <f t="shared" si="4"/>
        <v>0</v>
      </c>
    </row>
    <row r="29" spans="1:17" ht="21.75" customHeight="1">
      <c r="A29" s="5" t="s">
        <v>130</v>
      </c>
      <c r="B29" s="56" t="s">
        <v>89</v>
      </c>
      <c r="C29" s="25"/>
      <c r="D29" s="25">
        <f>SUM(D30:D32)</f>
        <v>1176</v>
      </c>
      <c r="E29" s="25">
        <f>SUM(E30:E32)</f>
        <v>234</v>
      </c>
      <c r="F29" s="25">
        <f aca="true" t="shared" si="5" ref="F29:O29">SUM(F30:F32)</f>
        <v>392</v>
      </c>
      <c r="G29" s="25">
        <f t="shared" si="5"/>
        <v>784</v>
      </c>
      <c r="H29" s="25">
        <f t="shared" si="5"/>
        <v>248</v>
      </c>
      <c r="I29" s="25">
        <f t="shared" si="5"/>
        <v>536</v>
      </c>
      <c r="J29" s="25">
        <f t="shared" si="5"/>
        <v>130</v>
      </c>
      <c r="K29" s="25">
        <f t="shared" si="5"/>
        <v>248</v>
      </c>
      <c r="L29" s="25">
        <f t="shared" si="5"/>
        <v>180</v>
      </c>
      <c r="M29" s="25">
        <f t="shared" si="5"/>
        <v>178</v>
      </c>
      <c r="N29" s="25">
        <f t="shared" si="5"/>
        <v>48</v>
      </c>
      <c r="O29" s="25">
        <f t="shared" si="5"/>
        <v>0</v>
      </c>
      <c r="Q29" s="49">
        <f>SUM(Q30:Q32)</f>
        <v>784</v>
      </c>
    </row>
    <row r="30" spans="1:17" ht="21.75" customHeight="1">
      <c r="A30" s="6" t="s">
        <v>108</v>
      </c>
      <c r="B30" s="23" t="s">
        <v>80</v>
      </c>
      <c r="C30" s="18" t="s">
        <v>97</v>
      </c>
      <c r="D30" s="18">
        <f>G30+F30</f>
        <v>270</v>
      </c>
      <c r="E30" s="18">
        <v>58</v>
      </c>
      <c r="F30" s="27">
        <v>90</v>
      </c>
      <c r="G30" s="27">
        <v>180</v>
      </c>
      <c r="H30" s="18">
        <f>G30-I30</f>
        <v>66</v>
      </c>
      <c r="I30" s="28">
        <v>114</v>
      </c>
      <c r="J30" s="28"/>
      <c r="K30" s="28">
        <v>70</v>
      </c>
      <c r="L30" s="27">
        <v>54</v>
      </c>
      <c r="M30" s="18">
        <v>56</v>
      </c>
      <c r="N30" s="18"/>
      <c r="O30" s="23"/>
      <c r="Q30" s="51">
        <f t="shared" si="4"/>
        <v>180</v>
      </c>
    </row>
    <row r="31" spans="1:17" ht="21.75" customHeight="1">
      <c r="A31" s="6" t="s">
        <v>109</v>
      </c>
      <c r="B31" s="23" t="s">
        <v>75</v>
      </c>
      <c r="C31" s="18" t="s">
        <v>139</v>
      </c>
      <c r="D31" s="18">
        <f>G31+F31</f>
        <v>408</v>
      </c>
      <c r="E31" s="18">
        <v>100</v>
      </c>
      <c r="F31" s="18">
        <v>136</v>
      </c>
      <c r="G31" s="18">
        <v>272</v>
      </c>
      <c r="H31" s="18">
        <f>G31-I31</f>
        <v>82</v>
      </c>
      <c r="I31" s="18">
        <v>190</v>
      </c>
      <c r="J31" s="18">
        <v>66</v>
      </c>
      <c r="K31" s="18">
        <v>86</v>
      </c>
      <c r="L31" s="18">
        <v>60</v>
      </c>
      <c r="M31" s="26">
        <v>60</v>
      </c>
      <c r="N31" s="18"/>
      <c r="O31" s="23"/>
      <c r="Q31" s="46">
        <f t="shared" si="4"/>
        <v>272</v>
      </c>
    </row>
    <row r="32" spans="1:17" ht="21.75" customHeight="1">
      <c r="A32" s="6" t="s">
        <v>110</v>
      </c>
      <c r="B32" s="23" t="s">
        <v>16</v>
      </c>
      <c r="C32" s="18" t="s">
        <v>140</v>
      </c>
      <c r="D32" s="18">
        <f>G32+F32</f>
        <v>498</v>
      </c>
      <c r="E32" s="18">
        <v>76</v>
      </c>
      <c r="F32" s="18">
        <v>166</v>
      </c>
      <c r="G32" s="18">
        <v>332</v>
      </c>
      <c r="H32" s="18">
        <f>G32-I32</f>
        <v>100</v>
      </c>
      <c r="I32" s="18">
        <v>232</v>
      </c>
      <c r="J32" s="18">
        <v>64</v>
      </c>
      <c r="K32" s="18">
        <v>92</v>
      </c>
      <c r="L32" s="18">
        <v>66</v>
      </c>
      <c r="M32" s="18">
        <v>62</v>
      </c>
      <c r="N32" s="26">
        <v>48</v>
      </c>
      <c r="O32" s="23"/>
      <c r="Q32" s="46">
        <f t="shared" si="4"/>
        <v>332</v>
      </c>
    </row>
    <row r="33" spans="1:17" ht="21.75" customHeight="1">
      <c r="A33" s="5" t="s">
        <v>131</v>
      </c>
      <c r="B33" s="56" t="s">
        <v>111</v>
      </c>
      <c r="C33" s="18"/>
      <c r="D33" s="25">
        <f>D34</f>
        <v>54</v>
      </c>
      <c r="E33" s="25"/>
      <c r="F33" s="25">
        <f aca="true" t="shared" si="6" ref="F33:O33">F34</f>
        <v>18</v>
      </c>
      <c r="G33" s="25">
        <f t="shared" si="6"/>
        <v>36</v>
      </c>
      <c r="H33" s="25">
        <f t="shared" si="6"/>
        <v>16</v>
      </c>
      <c r="I33" s="25">
        <f t="shared" si="6"/>
        <v>20</v>
      </c>
      <c r="J33" s="25">
        <f t="shared" si="6"/>
        <v>36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  <c r="O33" s="25">
        <f t="shared" si="6"/>
        <v>0</v>
      </c>
      <c r="Q33" s="49">
        <f>SUM(Q34)</f>
        <v>36</v>
      </c>
    </row>
    <row r="34" spans="1:17" ht="21.75" customHeight="1">
      <c r="A34" s="6" t="s">
        <v>112</v>
      </c>
      <c r="B34" s="9" t="s">
        <v>91</v>
      </c>
      <c r="C34" s="18" t="s">
        <v>73</v>
      </c>
      <c r="D34" s="18">
        <f>G34+F34</f>
        <v>54</v>
      </c>
      <c r="E34" s="18"/>
      <c r="F34" s="27">
        <v>18</v>
      </c>
      <c r="G34" s="27">
        <v>36</v>
      </c>
      <c r="H34" s="18">
        <f>G34-I34</f>
        <v>16</v>
      </c>
      <c r="I34" s="27">
        <v>20</v>
      </c>
      <c r="J34" s="27">
        <v>36</v>
      </c>
      <c r="K34" s="27"/>
      <c r="L34" s="27"/>
      <c r="M34" s="27"/>
      <c r="N34" s="53"/>
      <c r="O34" s="53"/>
      <c r="Q34" s="46">
        <f t="shared" si="4"/>
        <v>36</v>
      </c>
    </row>
    <row r="35" spans="1:17" ht="21.75" customHeight="1">
      <c r="A35" s="43" t="s">
        <v>132</v>
      </c>
      <c r="B35" s="44" t="s">
        <v>17</v>
      </c>
      <c r="C35" s="43" t="s">
        <v>125</v>
      </c>
      <c r="D35" s="29">
        <f aca="true" t="shared" si="7" ref="D35:O35">SUM(D36:D43)</f>
        <v>411</v>
      </c>
      <c r="E35" s="29">
        <f t="shared" si="7"/>
        <v>120</v>
      </c>
      <c r="F35" s="29">
        <f t="shared" si="7"/>
        <v>137</v>
      </c>
      <c r="G35" s="29">
        <f t="shared" si="7"/>
        <v>274</v>
      </c>
      <c r="H35" s="29">
        <f t="shared" si="7"/>
        <v>150</v>
      </c>
      <c r="I35" s="29">
        <f t="shared" si="7"/>
        <v>124</v>
      </c>
      <c r="J35" s="29">
        <f t="shared" si="7"/>
        <v>106</v>
      </c>
      <c r="K35" s="29">
        <f t="shared" si="7"/>
        <v>64</v>
      </c>
      <c r="L35" s="29">
        <f t="shared" si="7"/>
        <v>0</v>
      </c>
      <c r="M35" s="29">
        <f t="shared" si="7"/>
        <v>0</v>
      </c>
      <c r="N35" s="29">
        <f t="shared" si="7"/>
        <v>0</v>
      </c>
      <c r="O35" s="29">
        <f t="shared" si="7"/>
        <v>104</v>
      </c>
      <c r="Q35" s="49">
        <f>SUM(Q36:Q43)</f>
        <v>274</v>
      </c>
    </row>
    <row r="36" spans="1:17" ht="21.75" customHeight="1">
      <c r="A36" s="6" t="s">
        <v>18</v>
      </c>
      <c r="B36" s="21" t="s">
        <v>116</v>
      </c>
      <c r="C36" s="18" t="s">
        <v>62</v>
      </c>
      <c r="D36" s="18">
        <f>G36+F36</f>
        <v>51</v>
      </c>
      <c r="E36" s="18">
        <v>6</v>
      </c>
      <c r="F36" s="18">
        <f>G36/2</f>
        <v>17</v>
      </c>
      <c r="G36" s="18">
        <v>34</v>
      </c>
      <c r="H36" s="30">
        <f aca="true" t="shared" si="8" ref="H36:H43">G36-I36</f>
        <v>28</v>
      </c>
      <c r="I36" s="30">
        <v>6</v>
      </c>
      <c r="J36" s="31">
        <v>34</v>
      </c>
      <c r="K36" s="31"/>
      <c r="L36" s="6"/>
      <c r="M36" s="6"/>
      <c r="N36" s="6"/>
      <c r="O36" s="6"/>
      <c r="Q36" s="46">
        <f t="shared" si="4"/>
        <v>34</v>
      </c>
    </row>
    <row r="37" spans="1:17" ht="21.75" customHeight="1">
      <c r="A37" s="6" t="s">
        <v>19</v>
      </c>
      <c r="B37" s="21" t="s">
        <v>48</v>
      </c>
      <c r="C37" s="18" t="s">
        <v>82</v>
      </c>
      <c r="D37" s="18">
        <f>G37+F37</f>
        <v>54</v>
      </c>
      <c r="E37" s="18">
        <v>12</v>
      </c>
      <c r="F37" s="18">
        <f aca="true" t="shared" si="9" ref="F37:F43">G37/2</f>
        <v>18</v>
      </c>
      <c r="G37" s="18">
        <v>36</v>
      </c>
      <c r="H37" s="30">
        <f t="shared" si="8"/>
        <v>24</v>
      </c>
      <c r="I37" s="30">
        <v>12</v>
      </c>
      <c r="J37" s="32">
        <v>36</v>
      </c>
      <c r="K37" s="31"/>
      <c r="L37" s="6"/>
      <c r="M37" s="6"/>
      <c r="N37" s="6"/>
      <c r="O37" s="6"/>
      <c r="Q37" s="46">
        <f t="shared" si="4"/>
        <v>36</v>
      </c>
    </row>
    <row r="38" spans="1:17" ht="21.75" customHeight="1">
      <c r="A38" s="6" t="s">
        <v>20</v>
      </c>
      <c r="B38" s="21" t="s">
        <v>49</v>
      </c>
      <c r="C38" s="18" t="s">
        <v>62</v>
      </c>
      <c r="D38" s="18">
        <f aca="true" t="shared" si="10" ref="D38:D43">G38+F38</f>
        <v>48</v>
      </c>
      <c r="E38" s="18">
        <v>16</v>
      </c>
      <c r="F38" s="18">
        <f t="shared" si="9"/>
        <v>16</v>
      </c>
      <c r="G38" s="18">
        <v>32</v>
      </c>
      <c r="H38" s="30">
        <f t="shared" si="8"/>
        <v>16</v>
      </c>
      <c r="I38" s="30">
        <v>16</v>
      </c>
      <c r="J38" s="31"/>
      <c r="K38" s="31">
        <v>32</v>
      </c>
      <c r="L38" s="6"/>
      <c r="M38" s="6"/>
      <c r="N38" s="6"/>
      <c r="O38" s="6"/>
      <c r="Q38" s="46">
        <f t="shared" si="4"/>
        <v>32</v>
      </c>
    </row>
    <row r="39" spans="1:17" ht="21.75" customHeight="1">
      <c r="A39" s="6" t="s">
        <v>21</v>
      </c>
      <c r="B39" s="21" t="s">
        <v>50</v>
      </c>
      <c r="C39" s="18" t="s">
        <v>62</v>
      </c>
      <c r="D39" s="18">
        <f t="shared" si="10"/>
        <v>48</v>
      </c>
      <c r="E39" s="18">
        <v>16</v>
      </c>
      <c r="F39" s="18">
        <f t="shared" si="9"/>
        <v>16</v>
      </c>
      <c r="G39" s="18">
        <v>32</v>
      </c>
      <c r="H39" s="30">
        <f t="shared" si="8"/>
        <v>16</v>
      </c>
      <c r="I39" s="30">
        <v>16</v>
      </c>
      <c r="J39" s="31"/>
      <c r="K39" s="31">
        <v>32</v>
      </c>
      <c r="L39" s="6"/>
      <c r="M39" s="6"/>
      <c r="N39" s="6"/>
      <c r="O39" s="6"/>
      <c r="Q39" s="46">
        <f t="shared" si="4"/>
        <v>32</v>
      </c>
    </row>
    <row r="40" spans="1:17" ht="21.75" customHeight="1">
      <c r="A40" s="6" t="s">
        <v>81</v>
      </c>
      <c r="B40" s="23" t="s">
        <v>51</v>
      </c>
      <c r="C40" s="18" t="s">
        <v>62</v>
      </c>
      <c r="D40" s="18">
        <f t="shared" si="10"/>
        <v>54</v>
      </c>
      <c r="E40" s="18">
        <v>26</v>
      </c>
      <c r="F40" s="18">
        <f t="shared" si="9"/>
        <v>18</v>
      </c>
      <c r="G40" s="18">
        <v>36</v>
      </c>
      <c r="H40" s="30">
        <f t="shared" si="8"/>
        <v>10</v>
      </c>
      <c r="I40" s="30">
        <v>26</v>
      </c>
      <c r="J40" s="31">
        <v>36</v>
      </c>
      <c r="K40" s="31"/>
      <c r="L40" s="6"/>
      <c r="M40" s="6"/>
      <c r="N40" s="6"/>
      <c r="O40" s="6"/>
      <c r="Q40" s="46">
        <f t="shared" si="4"/>
        <v>36</v>
      </c>
    </row>
    <row r="41" spans="1:17" ht="21.75" customHeight="1">
      <c r="A41" s="6" t="s">
        <v>93</v>
      </c>
      <c r="B41" s="21" t="s">
        <v>22</v>
      </c>
      <c r="C41" s="18" t="s">
        <v>62</v>
      </c>
      <c r="D41" s="18">
        <f t="shared" si="10"/>
        <v>48</v>
      </c>
      <c r="E41" s="18">
        <v>22</v>
      </c>
      <c r="F41" s="18">
        <f t="shared" si="9"/>
        <v>16</v>
      </c>
      <c r="G41" s="18">
        <v>32</v>
      </c>
      <c r="H41" s="30">
        <f t="shared" si="8"/>
        <v>10</v>
      </c>
      <c r="I41" s="30">
        <v>22</v>
      </c>
      <c r="J41" s="31"/>
      <c r="K41" s="31"/>
      <c r="L41" s="6"/>
      <c r="M41" s="6"/>
      <c r="N41" s="6"/>
      <c r="O41" s="6">
        <v>32</v>
      </c>
      <c r="Q41" s="46">
        <f t="shared" si="4"/>
        <v>32</v>
      </c>
    </row>
    <row r="42" spans="1:17" ht="50.25" customHeight="1">
      <c r="A42" s="6" t="s">
        <v>94</v>
      </c>
      <c r="B42" s="21" t="s">
        <v>138</v>
      </c>
      <c r="C42" s="58" t="s">
        <v>62</v>
      </c>
      <c r="D42" s="58">
        <f t="shared" si="10"/>
        <v>54</v>
      </c>
      <c r="E42" s="58">
        <v>6</v>
      </c>
      <c r="F42" s="58">
        <f t="shared" si="9"/>
        <v>18</v>
      </c>
      <c r="G42" s="58">
        <v>36</v>
      </c>
      <c r="H42" s="59">
        <v>26</v>
      </c>
      <c r="I42" s="59">
        <v>10</v>
      </c>
      <c r="J42" s="31"/>
      <c r="K42" s="31"/>
      <c r="L42" s="6"/>
      <c r="M42" s="6"/>
      <c r="N42" s="6"/>
      <c r="O42" s="60">
        <v>36</v>
      </c>
      <c r="Q42" s="46">
        <f t="shared" si="4"/>
        <v>36</v>
      </c>
    </row>
    <row r="43" spans="1:17" ht="21.75" customHeight="1">
      <c r="A43" s="6" t="s">
        <v>117</v>
      </c>
      <c r="B43" s="23" t="s">
        <v>123</v>
      </c>
      <c r="C43" s="18" t="s">
        <v>62</v>
      </c>
      <c r="D43" s="18">
        <f t="shared" si="10"/>
        <v>54</v>
      </c>
      <c r="E43" s="18">
        <v>16</v>
      </c>
      <c r="F43" s="18">
        <f t="shared" si="9"/>
        <v>18</v>
      </c>
      <c r="G43" s="18">
        <v>36</v>
      </c>
      <c r="H43" s="30">
        <f t="shared" si="8"/>
        <v>20</v>
      </c>
      <c r="I43" s="30">
        <v>16</v>
      </c>
      <c r="J43" s="31"/>
      <c r="K43" s="31"/>
      <c r="L43" s="6"/>
      <c r="M43" s="6"/>
      <c r="N43" s="6"/>
      <c r="O43" s="6">
        <v>36</v>
      </c>
      <c r="Q43" s="46">
        <f t="shared" si="4"/>
        <v>36</v>
      </c>
    </row>
    <row r="44" spans="1:17" ht="21.75" customHeight="1">
      <c r="A44" s="43" t="s">
        <v>133</v>
      </c>
      <c r="B44" s="44" t="s">
        <v>23</v>
      </c>
      <c r="C44" s="43" t="s">
        <v>126</v>
      </c>
      <c r="D44" s="45">
        <f>D45+D49</f>
        <v>589</v>
      </c>
      <c r="E44" s="45">
        <v>1560</v>
      </c>
      <c r="F44" s="45">
        <f aca="true" t="shared" si="11" ref="F44:O44">F45+F49</f>
        <v>183</v>
      </c>
      <c r="G44" s="45">
        <f t="shared" si="11"/>
        <v>406</v>
      </c>
      <c r="H44" s="45">
        <f t="shared" si="11"/>
        <v>250</v>
      </c>
      <c r="I44" s="45">
        <f t="shared" si="11"/>
        <v>156</v>
      </c>
      <c r="J44" s="45">
        <f t="shared" si="11"/>
        <v>42</v>
      </c>
      <c r="K44" s="45">
        <f t="shared" si="11"/>
        <v>50</v>
      </c>
      <c r="L44" s="45">
        <f t="shared" si="11"/>
        <v>42</v>
      </c>
      <c r="M44" s="45">
        <f t="shared" si="11"/>
        <v>114</v>
      </c>
      <c r="N44" s="45">
        <f t="shared" si="11"/>
        <v>86</v>
      </c>
      <c r="O44" s="45">
        <f t="shared" si="11"/>
        <v>72</v>
      </c>
      <c r="Q44" s="48">
        <f>SUM(Q45:Q53)</f>
        <v>1850</v>
      </c>
    </row>
    <row r="45" spans="1:17" ht="21.75" customHeight="1">
      <c r="A45" s="5" t="s">
        <v>24</v>
      </c>
      <c r="B45" s="24" t="s">
        <v>118</v>
      </c>
      <c r="C45" s="25" t="s">
        <v>136</v>
      </c>
      <c r="D45" s="25">
        <f aca="true" t="shared" si="12" ref="D45:O45">SUM(D46:D46)</f>
        <v>296</v>
      </c>
      <c r="E45" s="25">
        <v>632</v>
      </c>
      <c r="F45" s="25">
        <f t="shared" si="12"/>
        <v>92</v>
      </c>
      <c r="G45" s="25">
        <f t="shared" si="12"/>
        <v>204</v>
      </c>
      <c r="H45" s="25">
        <f t="shared" si="12"/>
        <v>148</v>
      </c>
      <c r="I45" s="25">
        <f t="shared" si="12"/>
        <v>56</v>
      </c>
      <c r="J45" s="25">
        <f t="shared" si="12"/>
        <v>42</v>
      </c>
      <c r="K45" s="25">
        <f t="shared" si="12"/>
        <v>50</v>
      </c>
      <c r="L45" s="25">
        <f t="shared" si="12"/>
        <v>42</v>
      </c>
      <c r="M45" s="25">
        <f t="shared" si="12"/>
        <v>34</v>
      </c>
      <c r="N45" s="25">
        <f t="shared" si="12"/>
        <v>36</v>
      </c>
      <c r="O45" s="25">
        <f t="shared" si="12"/>
        <v>0</v>
      </c>
      <c r="Q45" s="46"/>
    </row>
    <row r="46" spans="1:17" ht="21.75" customHeight="1">
      <c r="A46" s="6" t="s">
        <v>25</v>
      </c>
      <c r="B46" s="21" t="s">
        <v>119</v>
      </c>
      <c r="C46" s="18" t="s">
        <v>141</v>
      </c>
      <c r="D46" s="18">
        <f>G46+F46</f>
        <v>296</v>
      </c>
      <c r="E46" s="18">
        <v>56</v>
      </c>
      <c r="F46" s="18">
        <v>92</v>
      </c>
      <c r="G46" s="18">
        <v>204</v>
      </c>
      <c r="H46" s="30">
        <f>G46-I46</f>
        <v>148</v>
      </c>
      <c r="I46" s="30">
        <v>56</v>
      </c>
      <c r="J46" s="31">
        <v>42</v>
      </c>
      <c r="K46" s="32">
        <v>50</v>
      </c>
      <c r="L46" s="6">
        <v>42</v>
      </c>
      <c r="M46" s="6">
        <v>34</v>
      </c>
      <c r="N46" s="22">
        <v>36</v>
      </c>
      <c r="O46" s="6"/>
      <c r="Q46" s="46">
        <f t="shared" si="4"/>
        <v>204</v>
      </c>
    </row>
    <row r="47" spans="1:17" ht="21.75" customHeight="1">
      <c r="A47" s="6" t="s">
        <v>53</v>
      </c>
      <c r="B47" s="21" t="s">
        <v>54</v>
      </c>
      <c r="C47" s="18" t="s">
        <v>74</v>
      </c>
      <c r="D47" s="18">
        <f>G47+F47</f>
        <v>144</v>
      </c>
      <c r="E47" s="18">
        <v>144</v>
      </c>
      <c r="F47" s="18"/>
      <c r="G47" s="18">
        <v>144</v>
      </c>
      <c r="H47" s="30"/>
      <c r="I47" s="30"/>
      <c r="J47" s="6"/>
      <c r="K47" s="31">
        <v>72</v>
      </c>
      <c r="L47" s="31">
        <v>72</v>
      </c>
      <c r="M47" s="6"/>
      <c r="N47" s="6"/>
      <c r="O47" s="6"/>
      <c r="Q47" s="46">
        <f t="shared" si="4"/>
        <v>144</v>
      </c>
    </row>
    <row r="48" spans="1:17" ht="21.75" customHeight="1">
      <c r="A48" s="6" t="s">
        <v>65</v>
      </c>
      <c r="B48" s="21" t="s">
        <v>30</v>
      </c>
      <c r="C48" s="18" t="s">
        <v>97</v>
      </c>
      <c r="D48" s="18">
        <f>G48+F48</f>
        <v>432</v>
      </c>
      <c r="E48" s="18">
        <v>432</v>
      </c>
      <c r="F48" s="18"/>
      <c r="G48" s="18">
        <v>432</v>
      </c>
      <c r="H48" s="30"/>
      <c r="I48" s="30"/>
      <c r="J48" s="6"/>
      <c r="K48" s="31"/>
      <c r="L48" s="31"/>
      <c r="M48" s="6">
        <v>288</v>
      </c>
      <c r="N48" s="22">
        <v>144</v>
      </c>
      <c r="O48" s="22"/>
      <c r="Q48" s="46">
        <f t="shared" si="4"/>
        <v>432</v>
      </c>
    </row>
    <row r="49" spans="1:17" ht="21.75" customHeight="1">
      <c r="A49" s="5" t="s">
        <v>26</v>
      </c>
      <c r="B49" s="24" t="s">
        <v>120</v>
      </c>
      <c r="C49" s="25" t="s">
        <v>136</v>
      </c>
      <c r="D49" s="25">
        <f aca="true" t="shared" si="13" ref="D49:O49">SUM(D50)</f>
        <v>293</v>
      </c>
      <c r="E49" s="25">
        <v>928</v>
      </c>
      <c r="F49" s="25">
        <f t="shared" si="13"/>
        <v>91</v>
      </c>
      <c r="G49" s="25">
        <f t="shared" si="13"/>
        <v>202</v>
      </c>
      <c r="H49" s="25">
        <f t="shared" si="13"/>
        <v>102</v>
      </c>
      <c r="I49" s="25">
        <f t="shared" si="13"/>
        <v>100</v>
      </c>
      <c r="J49" s="25">
        <f t="shared" si="13"/>
        <v>0</v>
      </c>
      <c r="K49" s="25">
        <f t="shared" si="13"/>
        <v>0</v>
      </c>
      <c r="L49" s="25">
        <f t="shared" si="13"/>
        <v>0</v>
      </c>
      <c r="M49" s="25">
        <f t="shared" si="13"/>
        <v>80</v>
      </c>
      <c r="N49" s="25">
        <f t="shared" si="13"/>
        <v>50</v>
      </c>
      <c r="O49" s="25">
        <f t="shared" si="13"/>
        <v>72</v>
      </c>
      <c r="Q49" s="46"/>
    </row>
    <row r="50" spans="1:17" ht="21.75" customHeight="1">
      <c r="A50" s="6" t="s">
        <v>27</v>
      </c>
      <c r="B50" s="21" t="s">
        <v>121</v>
      </c>
      <c r="C50" s="18" t="s">
        <v>98</v>
      </c>
      <c r="D50" s="18">
        <f>G50+F50</f>
        <v>293</v>
      </c>
      <c r="E50" s="18">
        <v>100</v>
      </c>
      <c r="F50" s="18">
        <v>91</v>
      </c>
      <c r="G50" s="18">
        <v>202</v>
      </c>
      <c r="H50" s="30">
        <f>G50-I50</f>
        <v>102</v>
      </c>
      <c r="I50" s="30">
        <v>100</v>
      </c>
      <c r="J50" s="18"/>
      <c r="K50" s="18"/>
      <c r="L50" s="18"/>
      <c r="M50" s="30">
        <v>80</v>
      </c>
      <c r="N50" s="18">
        <v>50</v>
      </c>
      <c r="O50" s="26">
        <v>72</v>
      </c>
      <c r="Q50" s="46">
        <f t="shared" si="4"/>
        <v>202</v>
      </c>
    </row>
    <row r="51" spans="1:17" ht="21.75" customHeight="1">
      <c r="A51" s="6" t="s">
        <v>66</v>
      </c>
      <c r="B51" s="21" t="s">
        <v>54</v>
      </c>
      <c r="C51" s="18" t="s">
        <v>97</v>
      </c>
      <c r="D51" s="30">
        <f>G51</f>
        <v>252</v>
      </c>
      <c r="E51" s="30">
        <v>252</v>
      </c>
      <c r="F51" s="30"/>
      <c r="G51" s="18">
        <v>252</v>
      </c>
      <c r="H51" s="30"/>
      <c r="I51" s="30"/>
      <c r="J51" s="6"/>
      <c r="K51" s="6"/>
      <c r="L51" s="6"/>
      <c r="M51" s="31">
        <v>72</v>
      </c>
      <c r="N51" s="6">
        <v>108</v>
      </c>
      <c r="O51" s="6">
        <v>72</v>
      </c>
      <c r="Q51" s="46">
        <f t="shared" si="4"/>
        <v>252</v>
      </c>
    </row>
    <row r="52" spans="1:17" ht="21.75" customHeight="1">
      <c r="A52" s="6" t="s">
        <v>67</v>
      </c>
      <c r="B52" s="21" t="s">
        <v>30</v>
      </c>
      <c r="C52" s="18" t="s">
        <v>74</v>
      </c>
      <c r="D52" s="30">
        <f>G52</f>
        <v>576</v>
      </c>
      <c r="E52" s="30">
        <v>576</v>
      </c>
      <c r="F52" s="30"/>
      <c r="G52" s="18">
        <v>576</v>
      </c>
      <c r="H52" s="30"/>
      <c r="I52" s="30"/>
      <c r="J52" s="6"/>
      <c r="K52" s="6"/>
      <c r="L52" s="6"/>
      <c r="M52" s="31"/>
      <c r="N52" s="6">
        <v>108</v>
      </c>
      <c r="O52" s="22">
        <v>468</v>
      </c>
      <c r="Q52" s="46">
        <f t="shared" si="4"/>
        <v>576</v>
      </c>
    </row>
    <row r="53" spans="1:17" ht="21.75" customHeight="1">
      <c r="A53" s="5" t="s">
        <v>52</v>
      </c>
      <c r="B53" s="24" t="s">
        <v>15</v>
      </c>
      <c r="C53" s="6" t="s">
        <v>73</v>
      </c>
      <c r="D53" s="7">
        <v>80</v>
      </c>
      <c r="E53" s="7"/>
      <c r="F53" s="7">
        <v>40</v>
      </c>
      <c r="G53" s="5">
        <f>J53+K53+L53+M53+N53+O53</f>
        <v>40</v>
      </c>
      <c r="H53" s="41">
        <v>4</v>
      </c>
      <c r="I53" s="41">
        <v>36</v>
      </c>
      <c r="J53" s="5"/>
      <c r="K53" s="5"/>
      <c r="L53" s="5"/>
      <c r="M53" s="5"/>
      <c r="N53" s="7"/>
      <c r="O53" s="5">
        <v>40</v>
      </c>
      <c r="Q53" s="46">
        <f t="shared" si="4"/>
        <v>40</v>
      </c>
    </row>
    <row r="54" spans="1:16" ht="21.75" customHeight="1">
      <c r="A54" s="43"/>
      <c r="B54" s="44" t="s">
        <v>61</v>
      </c>
      <c r="C54" s="43" t="s">
        <v>135</v>
      </c>
      <c r="D54" s="43">
        <f aca="true" t="shared" si="14" ref="D54:O54">D44+D35+D18+D53</f>
        <v>4158</v>
      </c>
      <c r="E54" s="43">
        <v>778</v>
      </c>
      <c r="F54" s="43">
        <f t="shared" si="14"/>
        <v>1386</v>
      </c>
      <c r="G54" s="43">
        <f t="shared" si="14"/>
        <v>2772</v>
      </c>
      <c r="H54" s="43">
        <f t="shared" si="14"/>
        <v>1068</v>
      </c>
      <c r="I54" s="43">
        <f t="shared" si="14"/>
        <v>1704</v>
      </c>
      <c r="J54" s="43">
        <f t="shared" si="14"/>
        <v>594</v>
      </c>
      <c r="K54" s="43">
        <f t="shared" si="14"/>
        <v>774</v>
      </c>
      <c r="L54" s="43">
        <f t="shared" si="14"/>
        <v>522</v>
      </c>
      <c r="M54" s="43">
        <f t="shared" si="14"/>
        <v>486</v>
      </c>
      <c r="N54" s="43">
        <f t="shared" si="14"/>
        <v>180</v>
      </c>
      <c r="O54" s="43">
        <f t="shared" si="14"/>
        <v>216</v>
      </c>
      <c r="P54" s="11"/>
    </row>
    <row r="55" spans="1:15" ht="21.75" customHeight="1">
      <c r="A55" s="5" t="s">
        <v>28</v>
      </c>
      <c r="B55" s="24" t="s">
        <v>54</v>
      </c>
      <c r="C55" s="24"/>
      <c r="D55" s="31">
        <f>G55</f>
        <v>396</v>
      </c>
      <c r="E55" s="31">
        <v>396</v>
      </c>
      <c r="F55" s="6"/>
      <c r="G55" s="6">
        <f>SUM(J55:O55)</f>
        <v>396</v>
      </c>
      <c r="H55" s="18">
        <f aca="true" t="shared" si="15" ref="H55:O56">H47+H51</f>
        <v>0</v>
      </c>
      <c r="I55" s="18">
        <f t="shared" si="15"/>
        <v>0</v>
      </c>
      <c r="J55" s="6">
        <f t="shared" si="15"/>
        <v>0</v>
      </c>
      <c r="K55" s="6">
        <f t="shared" si="15"/>
        <v>72</v>
      </c>
      <c r="L55" s="6">
        <f t="shared" si="15"/>
        <v>72</v>
      </c>
      <c r="M55" s="6">
        <f t="shared" si="15"/>
        <v>72</v>
      </c>
      <c r="N55" s="6">
        <f t="shared" si="15"/>
        <v>108</v>
      </c>
      <c r="O55" s="6">
        <f t="shared" si="15"/>
        <v>72</v>
      </c>
    </row>
    <row r="56" spans="1:15" ht="21.75" customHeight="1">
      <c r="A56" s="5" t="s">
        <v>29</v>
      </c>
      <c r="B56" s="24" t="s">
        <v>30</v>
      </c>
      <c r="C56" s="24"/>
      <c r="D56" s="31">
        <f>G56</f>
        <v>1008</v>
      </c>
      <c r="E56" s="31">
        <v>1008</v>
      </c>
      <c r="F56" s="5"/>
      <c r="G56" s="6">
        <f>SUM(J56:O56)</f>
        <v>1008</v>
      </c>
      <c r="H56" s="18">
        <f t="shared" si="15"/>
        <v>0</v>
      </c>
      <c r="I56" s="18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288</v>
      </c>
      <c r="N56" s="6">
        <f t="shared" si="15"/>
        <v>252</v>
      </c>
      <c r="O56" s="6">
        <f t="shared" si="15"/>
        <v>468</v>
      </c>
    </row>
    <row r="57" spans="1:17" ht="21.75" customHeight="1">
      <c r="A57" s="43"/>
      <c r="B57" s="44" t="s">
        <v>59</v>
      </c>
      <c r="C57" s="44"/>
      <c r="D57" s="43">
        <f aca="true" t="shared" si="16" ref="D57:O57">SUM(D54:D56)</f>
        <v>5562</v>
      </c>
      <c r="E57" s="43">
        <v>2182</v>
      </c>
      <c r="F57" s="43">
        <f t="shared" si="16"/>
        <v>1386</v>
      </c>
      <c r="G57" s="43">
        <f t="shared" si="16"/>
        <v>4176</v>
      </c>
      <c r="H57" s="43">
        <f t="shared" si="16"/>
        <v>1068</v>
      </c>
      <c r="I57" s="43">
        <f t="shared" si="16"/>
        <v>1704</v>
      </c>
      <c r="J57" s="43">
        <f t="shared" si="16"/>
        <v>594</v>
      </c>
      <c r="K57" s="43">
        <f t="shared" si="16"/>
        <v>846</v>
      </c>
      <c r="L57" s="43">
        <f t="shared" si="16"/>
        <v>594</v>
      </c>
      <c r="M57" s="43">
        <f t="shared" si="16"/>
        <v>846</v>
      </c>
      <c r="N57" s="43">
        <f t="shared" si="16"/>
        <v>540</v>
      </c>
      <c r="O57" s="43">
        <f t="shared" si="16"/>
        <v>756</v>
      </c>
      <c r="Q57" s="54">
        <f>Q18+Q35+Q44</f>
        <v>4176</v>
      </c>
    </row>
    <row r="58" spans="1:15" ht="21.75" customHeight="1">
      <c r="A58" s="5"/>
      <c r="B58" s="24" t="s">
        <v>60</v>
      </c>
      <c r="C58" s="24"/>
      <c r="D58" s="6"/>
      <c r="E58" s="6"/>
      <c r="F58" s="6"/>
      <c r="G58" s="6"/>
      <c r="H58" s="18"/>
      <c r="I58" s="18"/>
      <c r="J58" s="12">
        <f aca="true" t="shared" si="17" ref="J58:O58">J57/J16</f>
        <v>36</v>
      </c>
      <c r="K58" s="12">
        <f t="shared" si="17"/>
        <v>36</v>
      </c>
      <c r="L58" s="12">
        <f t="shared" si="17"/>
        <v>36</v>
      </c>
      <c r="M58" s="12">
        <f t="shared" si="17"/>
        <v>36</v>
      </c>
      <c r="N58" s="12">
        <f t="shared" si="17"/>
        <v>36</v>
      </c>
      <c r="O58" s="12">
        <f t="shared" si="17"/>
        <v>36</v>
      </c>
    </row>
    <row r="59" spans="1:15" ht="21.75" customHeight="1">
      <c r="A59" s="5"/>
      <c r="B59" s="24"/>
      <c r="C59" s="24"/>
      <c r="D59" s="6"/>
      <c r="E59" s="6"/>
      <c r="F59" s="6"/>
      <c r="G59" s="12"/>
      <c r="H59" s="18"/>
      <c r="I59" s="18"/>
      <c r="J59" s="13"/>
      <c r="K59" s="13"/>
      <c r="L59" s="13"/>
      <c r="M59" s="13"/>
      <c r="N59" s="13"/>
      <c r="O59" s="13"/>
    </row>
    <row r="60" spans="1:15" ht="21.75" customHeight="1">
      <c r="A60" s="5" t="s">
        <v>31</v>
      </c>
      <c r="B60" s="24" t="s">
        <v>32</v>
      </c>
      <c r="C60" s="24"/>
      <c r="D60" s="5"/>
      <c r="E60" s="5"/>
      <c r="F60" s="5"/>
      <c r="G60" s="5"/>
      <c r="H60" s="25"/>
      <c r="I60" s="25"/>
      <c r="J60" s="6">
        <v>1</v>
      </c>
      <c r="K60" s="6">
        <v>1</v>
      </c>
      <c r="L60" s="6">
        <v>1</v>
      </c>
      <c r="M60" s="6">
        <v>1</v>
      </c>
      <c r="N60" s="6">
        <v>4</v>
      </c>
      <c r="O60" s="6">
        <v>2</v>
      </c>
    </row>
    <row r="61" spans="1:15" ht="21.75" customHeight="1">
      <c r="A61" s="5" t="s">
        <v>33</v>
      </c>
      <c r="B61" s="24" t="s">
        <v>68</v>
      </c>
      <c r="C61" s="24"/>
      <c r="D61" s="8"/>
      <c r="E61" s="8"/>
      <c r="F61" s="8"/>
      <c r="G61" s="8"/>
      <c r="H61" s="25"/>
      <c r="I61" s="25"/>
      <c r="J61" s="6"/>
      <c r="K61" s="6"/>
      <c r="L61" s="6"/>
      <c r="M61" s="6"/>
      <c r="N61" s="6"/>
      <c r="O61" s="6">
        <v>2</v>
      </c>
    </row>
    <row r="62" spans="1:15" ht="21.75" customHeight="1">
      <c r="A62" s="70" t="s">
        <v>64</v>
      </c>
      <c r="B62" s="70"/>
      <c r="C62" s="70"/>
      <c r="D62" s="70"/>
      <c r="E62" s="70"/>
      <c r="F62" s="70"/>
      <c r="G62" s="71" t="s">
        <v>34</v>
      </c>
      <c r="H62" s="63" t="s">
        <v>35</v>
      </c>
      <c r="I62" s="63"/>
      <c r="J62" s="69">
        <v>13</v>
      </c>
      <c r="K62" s="69">
        <v>14</v>
      </c>
      <c r="L62" s="69">
        <v>10</v>
      </c>
      <c r="M62" s="69">
        <v>10</v>
      </c>
      <c r="N62" s="69">
        <v>4</v>
      </c>
      <c r="O62" s="69">
        <v>5</v>
      </c>
    </row>
    <row r="63" spans="1:15" ht="21.75" customHeight="1">
      <c r="A63" s="69"/>
      <c r="B63" s="69"/>
      <c r="C63" s="69"/>
      <c r="D63" s="69"/>
      <c r="E63" s="69"/>
      <c r="F63" s="69"/>
      <c r="G63" s="71"/>
      <c r="H63" s="63" t="s">
        <v>36</v>
      </c>
      <c r="I63" s="63"/>
      <c r="J63" s="69"/>
      <c r="K63" s="69"/>
      <c r="L63" s="69"/>
      <c r="M63" s="69"/>
      <c r="N63" s="69"/>
      <c r="O63" s="69"/>
    </row>
    <row r="64" spans="1:15" ht="21.75" customHeight="1">
      <c r="A64" s="70" t="s">
        <v>68</v>
      </c>
      <c r="B64" s="70"/>
      <c r="C64" s="70"/>
      <c r="D64" s="70"/>
      <c r="E64" s="70"/>
      <c r="F64" s="70"/>
      <c r="G64" s="71"/>
      <c r="H64" s="63" t="s">
        <v>37</v>
      </c>
      <c r="I64" s="63"/>
      <c r="J64" s="6">
        <f aca="true" t="shared" si="18" ref="J64:O65">J55</f>
        <v>0</v>
      </c>
      <c r="K64" s="6">
        <f t="shared" si="18"/>
        <v>72</v>
      </c>
      <c r="L64" s="6">
        <f t="shared" si="18"/>
        <v>72</v>
      </c>
      <c r="M64" s="6">
        <f t="shared" si="18"/>
        <v>72</v>
      </c>
      <c r="N64" s="6">
        <f t="shared" si="18"/>
        <v>108</v>
      </c>
      <c r="O64" s="6">
        <f t="shared" si="18"/>
        <v>72</v>
      </c>
    </row>
    <row r="65" spans="1:15" ht="21.75" customHeight="1">
      <c r="A65" s="72" t="s">
        <v>69</v>
      </c>
      <c r="B65" s="73"/>
      <c r="C65" s="73"/>
      <c r="D65" s="73"/>
      <c r="E65" s="73"/>
      <c r="F65" s="74"/>
      <c r="G65" s="71"/>
      <c r="H65" s="63" t="s">
        <v>38</v>
      </c>
      <c r="I65" s="63"/>
      <c r="J65" s="6">
        <f t="shared" si="18"/>
        <v>0</v>
      </c>
      <c r="K65" s="6">
        <f t="shared" si="18"/>
        <v>0</v>
      </c>
      <c r="L65" s="6">
        <f t="shared" si="18"/>
        <v>0</v>
      </c>
      <c r="M65" s="6">
        <f t="shared" si="18"/>
        <v>288</v>
      </c>
      <c r="N65" s="6">
        <f t="shared" si="18"/>
        <v>252</v>
      </c>
      <c r="O65" s="6">
        <f t="shared" si="18"/>
        <v>468</v>
      </c>
    </row>
    <row r="66" spans="1:15" ht="21.75" customHeight="1">
      <c r="A66" s="62" t="s">
        <v>70</v>
      </c>
      <c r="B66" s="62"/>
      <c r="C66" s="62"/>
      <c r="D66" s="62"/>
      <c r="E66" s="62"/>
      <c r="F66" s="62"/>
      <c r="G66" s="71"/>
      <c r="H66" s="63" t="s">
        <v>39</v>
      </c>
      <c r="I66" s="63"/>
      <c r="J66" s="6">
        <f aca="true" t="shared" si="19" ref="J66:O66">J60</f>
        <v>1</v>
      </c>
      <c r="K66" s="6">
        <f t="shared" si="19"/>
        <v>1</v>
      </c>
      <c r="L66" s="6">
        <f t="shared" si="19"/>
        <v>1</v>
      </c>
      <c r="M66" s="6">
        <f t="shared" si="19"/>
        <v>1</v>
      </c>
      <c r="N66" s="6">
        <f t="shared" si="19"/>
        <v>4</v>
      </c>
      <c r="O66" s="6">
        <f t="shared" si="19"/>
        <v>2</v>
      </c>
    </row>
    <row r="67" spans="1:15" ht="21.75" customHeight="1">
      <c r="A67" s="62"/>
      <c r="B67" s="62"/>
      <c r="C67" s="62"/>
      <c r="D67" s="62"/>
      <c r="E67" s="62"/>
      <c r="F67" s="62"/>
      <c r="G67" s="71"/>
      <c r="H67" s="63" t="s">
        <v>40</v>
      </c>
      <c r="I67" s="63"/>
      <c r="J67" s="6">
        <v>3</v>
      </c>
      <c r="K67" s="6">
        <v>4</v>
      </c>
      <c r="L67" s="6">
        <v>1</v>
      </c>
      <c r="M67" s="6">
        <v>4</v>
      </c>
      <c r="N67" s="6">
        <v>1</v>
      </c>
      <c r="O67" s="6">
        <v>5</v>
      </c>
    </row>
    <row r="68" spans="1:15" ht="21.75" customHeight="1">
      <c r="A68" s="64"/>
      <c r="B68" s="65"/>
      <c r="C68" s="65"/>
      <c r="D68" s="65"/>
      <c r="E68" s="65"/>
      <c r="F68" s="66"/>
      <c r="G68" s="71"/>
      <c r="H68" s="67" t="s">
        <v>127</v>
      </c>
      <c r="I68" s="68"/>
      <c r="J68" s="6">
        <v>0</v>
      </c>
      <c r="K68" s="6">
        <v>1</v>
      </c>
      <c r="L68" s="6">
        <v>0</v>
      </c>
      <c r="M68" s="6">
        <v>0</v>
      </c>
      <c r="N68" s="6">
        <v>0</v>
      </c>
      <c r="O68" s="6">
        <v>0</v>
      </c>
    </row>
    <row r="69" spans="1:15" ht="21.75" customHeight="1">
      <c r="A69" s="62"/>
      <c r="B69" s="62"/>
      <c r="C69" s="62"/>
      <c r="D69" s="62"/>
      <c r="E69" s="62"/>
      <c r="F69" s="62"/>
      <c r="G69" s="71"/>
      <c r="H69" s="63" t="s">
        <v>41</v>
      </c>
      <c r="I69" s="63"/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20.25">
      <c r="A70" s="1"/>
      <c r="B70" s="1"/>
      <c r="C70" s="1"/>
      <c r="D70" s="1"/>
      <c r="E70" s="1"/>
      <c r="F70" s="1"/>
      <c r="G70" s="1"/>
      <c r="H70" s="10"/>
      <c r="I70" s="10"/>
      <c r="J70" s="1"/>
      <c r="K70" s="1"/>
      <c r="L70" s="1"/>
      <c r="M70" s="1"/>
      <c r="N70" s="1"/>
      <c r="O70" s="10"/>
    </row>
    <row r="71" spans="1:15" ht="20.25">
      <c r="A71" s="1"/>
      <c r="B71" s="3"/>
      <c r="C71" s="3"/>
      <c r="D71" s="1"/>
      <c r="E71" s="1"/>
      <c r="F71" s="1"/>
      <c r="G71" s="1"/>
      <c r="H71" s="10"/>
      <c r="I71" s="10"/>
      <c r="J71" s="52">
        <f aca="true" t="shared" si="20" ref="J71:O71">36*J16</f>
        <v>594</v>
      </c>
      <c r="K71" s="52">
        <f t="shared" si="20"/>
        <v>846</v>
      </c>
      <c r="L71" s="52">
        <f t="shared" si="20"/>
        <v>594</v>
      </c>
      <c r="M71" s="52">
        <f t="shared" si="20"/>
        <v>846</v>
      </c>
      <c r="N71" s="52">
        <f t="shared" si="20"/>
        <v>540</v>
      </c>
      <c r="O71" s="52">
        <f t="shared" si="20"/>
        <v>756</v>
      </c>
    </row>
    <row r="72" spans="2:15" ht="20.25">
      <c r="B72" s="9"/>
      <c r="C72" s="9"/>
      <c r="D72" s="9"/>
      <c r="E72" s="9"/>
      <c r="F72" s="9"/>
      <c r="G72" s="9"/>
      <c r="H72" s="17"/>
      <c r="I72" s="17"/>
      <c r="J72" s="9"/>
      <c r="K72" s="9"/>
      <c r="L72" s="9"/>
      <c r="M72" s="9"/>
      <c r="N72" s="9"/>
      <c r="O72" s="9"/>
    </row>
    <row r="73" spans="2:18" ht="30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14"/>
      <c r="Q73" s="14"/>
      <c r="R73" s="14"/>
    </row>
    <row r="74" spans="2:15" ht="20.25">
      <c r="B74" s="9"/>
      <c r="C74" s="9"/>
      <c r="D74" s="9"/>
      <c r="E74" s="9"/>
      <c r="F74" s="9"/>
      <c r="G74" s="9"/>
      <c r="H74" s="17"/>
      <c r="I74" s="17"/>
      <c r="J74" s="9"/>
      <c r="K74" s="9"/>
      <c r="L74" s="9"/>
      <c r="M74" s="9"/>
      <c r="N74" s="9"/>
      <c r="O74" s="9"/>
    </row>
    <row r="75" spans="2:15" ht="20.25">
      <c r="B75" s="4"/>
      <c r="C75" s="9"/>
      <c r="D75" s="9"/>
      <c r="E75" s="9"/>
      <c r="F75" s="9"/>
      <c r="G75" s="9"/>
      <c r="H75" s="17"/>
      <c r="I75" s="17"/>
      <c r="J75" s="9"/>
      <c r="K75" s="9"/>
      <c r="L75" s="9"/>
      <c r="M75" s="9"/>
      <c r="N75" s="9"/>
      <c r="O75" s="9"/>
    </row>
    <row r="76" spans="2:15" ht="23.25">
      <c r="B76" s="15"/>
      <c r="C76" s="9"/>
      <c r="D76" s="9"/>
      <c r="E76" s="9"/>
      <c r="F76" s="9"/>
      <c r="G76" s="9"/>
      <c r="H76" s="17"/>
      <c r="I76" s="17"/>
      <c r="J76" s="9"/>
      <c r="K76" s="9"/>
      <c r="L76" s="9"/>
      <c r="M76" s="9"/>
      <c r="N76" s="9"/>
      <c r="O76" s="9"/>
    </row>
    <row r="77" spans="2:15" ht="23.25">
      <c r="B77" s="15"/>
      <c r="C77" s="9"/>
      <c r="D77" s="9"/>
      <c r="E77" s="9"/>
      <c r="F77" s="9"/>
      <c r="G77" s="9"/>
      <c r="H77" s="17"/>
      <c r="I77" s="17"/>
      <c r="J77" s="9"/>
      <c r="K77" s="9"/>
      <c r="L77" s="9"/>
      <c r="M77" s="9"/>
      <c r="N77" s="9"/>
      <c r="O77" s="9"/>
    </row>
    <row r="78" spans="2:15" ht="23.25">
      <c r="B78" s="15"/>
      <c r="C78" s="9"/>
      <c r="D78" s="9"/>
      <c r="E78" s="9"/>
      <c r="F78" s="9"/>
      <c r="G78" s="9"/>
      <c r="H78" s="17"/>
      <c r="I78" s="17"/>
      <c r="J78" s="9"/>
      <c r="K78" s="9"/>
      <c r="L78" s="9"/>
      <c r="M78" s="9"/>
      <c r="N78" s="9"/>
      <c r="O78" s="9"/>
    </row>
    <row r="79" spans="2:15" ht="23.25">
      <c r="B79" s="15"/>
      <c r="C79" s="9"/>
      <c r="D79" s="9"/>
      <c r="E79" s="9"/>
      <c r="F79" s="9"/>
      <c r="G79" s="9"/>
      <c r="H79" s="17"/>
      <c r="I79" s="17"/>
      <c r="J79" s="9"/>
      <c r="K79" s="9"/>
      <c r="L79" s="9"/>
      <c r="M79" s="9"/>
      <c r="N79" s="9"/>
      <c r="O79" s="9"/>
    </row>
    <row r="80" spans="2:15" ht="23.25">
      <c r="B80" s="15"/>
      <c r="C80" s="9"/>
      <c r="D80" s="9"/>
      <c r="E80" s="9"/>
      <c r="F80" s="9"/>
      <c r="G80" s="9"/>
      <c r="H80" s="17"/>
      <c r="I80" s="17"/>
      <c r="J80" s="9"/>
      <c r="K80" s="9"/>
      <c r="L80" s="9"/>
      <c r="M80" s="9"/>
      <c r="N80" s="9"/>
      <c r="O80" s="9"/>
    </row>
    <row r="81" spans="2:15" ht="20.25">
      <c r="B81" s="4"/>
      <c r="C81" s="9"/>
      <c r="D81" s="9"/>
      <c r="E81" s="9"/>
      <c r="F81" s="9"/>
      <c r="G81" s="9"/>
      <c r="H81" s="17"/>
      <c r="I81" s="17"/>
      <c r="J81" s="9"/>
      <c r="K81" s="9"/>
      <c r="L81" s="9"/>
      <c r="M81" s="9"/>
      <c r="N81" s="9"/>
      <c r="O81" s="9"/>
    </row>
    <row r="82" spans="2:15" ht="20.25">
      <c r="B82" s="4"/>
      <c r="C82" s="9"/>
      <c r="D82" s="9"/>
      <c r="E82" s="9"/>
      <c r="F82" s="9"/>
      <c r="G82" s="9"/>
      <c r="H82" s="17"/>
      <c r="I82" s="17"/>
      <c r="J82" s="9"/>
      <c r="K82" s="9"/>
      <c r="L82" s="9"/>
      <c r="M82" s="9"/>
      <c r="N82" s="9"/>
      <c r="O82" s="9"/>
    </row>
    <row r="83" spans="2:15" ht="20.25">
      <c r="B83" s="4"/>
      <c r="C83" s="9"/>
      <c r="D83" s="9"/>
      <c r="E83" s="9"/>
      <c r="F83" s="9"/>
      <c r="G83" s="9"/>
      <c r="H83" s="17"/>
      <c r="I83" s="17"/>
      <c r="J83" s="9"/>
      <c r="K83" s="9"/>
      <c r="L83" s="9"/>
      <c r="M83" s="9"/>
      <c r="N83" s="9"/>
      <c r="O83" s="9"/>
    </row>
  </sheetData>
  <sheetProtection/>
  <mergeCells count="41">
    <mergeCell ref="E14:E17"/>
    <mergeCell ref="A12:A17"/>
    <mergeCell ref="B12:B17"/>
    <mergeCell ref="C12:C17"/>
    <mergeCell ref="D12:I13"/>
    <mergeCell ref="J12:O13"/>
    <mergeCell ref="D14:D17"/>
    <mergeCell ref="F14:F17"/>
    <mergeCell ref="G14:I14"/>
    <mergeCell ref="J14:K14"/>
    <mergeCell ref="L14:M14"/>
    <mergeCell ref="N14:O14"/>
    <mergeCell ref="G15:G17"/>
    <mergeCell ref="H15:I15"/>
    <mergeCell ref="H16:H17"/>
    <mergeCell ref="I16:I17"/>
    <mergeCell ref="J62:J63"/>
    <mergeCell ref="K62:K63"/>
    <mergeCell ref="L62:L63"/>
    <mergeCell ref="A65:F65"/>
    <mergeCell ref="H65:I65"/>
    <mergeCell ref="A66:F66"/>
    <mergeCell ref="H66:I66"/>
    <mergeCell ref="M62:M63"/>
    <mergeCell ref="N62:N63"/>
    <mergeCell ref="O62:O63"/>
    <mergeCell ref="A63:F63"/>
    <mergeCell ref="H63:I63"/>
    <mergeCell ref="A64:F64"/>
    <mergeCell ref="H64:I64"/>
    <mergeCell ref="A62:F62"/>
    <mergeCell ref="G62:G69"/>
    <mergeCell ref="H62:I62"/>
    <mergeCell ref="B73:G73"/>
    <mergeCell ref="H73:O73"/>
    <mergeCell ref="A67:F67"/>
    <mergeCell ref="H67:I67"/>
    <mergeCell ref="A68:F68"/>
    <mergeCell ref="H68:I68"/>
    <mergeCell ref="A69:F69"/>
    <mergeCell ref="H69:I6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smt43@yandex.ru</cp:lastModifiedBy>
  <cp:lastPrinted>2021-12-03T03:41:07Z</cp:lastPrinted>
  <dcterms:created xsi:type="dcterms:W3CDTF">2011-01-18T04:09:41Z</dcterms:created>
  <dcterms:modified xsi:type="dcterms:W3CDTF">2022-05-26T10:46:07Z</dcterms:modified>
  <cp:category/>
  <cp:version/>
  <cp:contentType/>
  <cp:contentStatus/>
</cp:coreProperties>
</file>